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AGAR\Governance 2025\"/>
    </mc:Choice>
  </mc:AlternateContent>
  <xr:revisionPtr revIDLastSave="0" documentId="13_ncr:1_{A08C8876-B61D-40EC-BFC3-FFA9030FDC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N28" i="1" s="1"/>
  <c r="H26" i="1"/>
  <c r="K26" i="1" s="1"/>
  <c r="H24" i="1"/>
  <c r="L24" i="1" s="1"/>
  <c r="H20" i="1"/>
  <c r="K20" i="1" s="1"/>
  <c r="H18" i="1"/>
  <c r="L18" i="1" s="1"/>
  <c r="H16" i="1"/>
  <c r="L16" i="1" s="1"/>
  <c r="H14" i="1"/>
  <c r="L14" i="1" s="1"/>
  <c r="H12" i="1"/>
  <c r="L12" i="1" s="1"/>
  <c r="G28" i="1"/>
  <c r="M28" i="1" s="1"/>
  <c r="G26" i="1"/>
  <c r="M26" i="1" s="1"/>
  <c r="G24" i="1"/>
  <c r="M24" i="1" s="1"/>
  <c r="G20" i="1"/>
  <c r="M20" i="1" s="1"/>
  <c r="G18" i="1"/>
  <c r="M18" i="1" s="1"/>
  <c r="G16" i="1"/>
  <c r="M16" i="1" s="1"/>
  <c r="G14" i="1"/>
  <c r="M14" i="1" s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F22" i="1"/>
  <c r="D22" i="1"/>
  <c r="N12" i="1" l="1"/>
  <c r="N16" i="1"/>
  <c r="N18" i="1"/>
  <c r="K28" i="1"/>
  <c r="L26" i="1"/>
  <c r="N26" i="1" s="1"/>
  <c r="K24" i="1"/>
  <c r="K18" i="1"/>
  <c r="I22" i="1"/>
  <c r="K16" i="1"/>
  <c r="J22" i="1"/>
  <c r="K14" i="1"/>
  <c r="N10" i="1"/>
  <c r="G22" i="1"/>
  <c r="M22" i="1" s="1"/>
  <c r="K12" i="1"/>
  <c r="H22" i="1"/>
  <c r="K22" i="1" s="1"/>
  <c r="L20" i="1"/>
  <c r="L22" i="1" l="1"/>
</calcChain>
</file>

<file path=xl/sharedStrings.xml><?xml version="1.0" encoding="utf-8"?>
<sst xmlns="http://schemas.openxmlformats.org/spreadsheetml/2006/main" count="31" uniqueCount="28">
  <si>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</si>
  <si>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</si>
  <si>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</si>
  <si>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</si>
  <si>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</si>
  <si>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</si>
  <si>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</si>
  <si>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</si>
  <si>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</si>
  <si>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</si>
  <si>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</si>
  <si>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</si>
  <si>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</si>
  <si>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</si>
  <si>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</si>
  <si>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</si>
  <si>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</si>
  <si>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</si>
  <si>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</si>
  <si>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</si>
  <si>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</si>
  <si>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</si>
  <si>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</si>
  <si>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>£262 repayment of Chair's allowance paid in error; less VAT reclaimed due to reduced costs (£1,866), less income from RCC re grass cutting (£61), additional bank interest due to less expenditure (£167)</t>
  </si>
  <si>
    <t>Expenditure in 2023/24 included election costs (£188), grants to Tommy's Close recreation (£4,500) and EW village hall (£4,045) compared to £448 in 2024/25.  The grass cutting contract had to be changed due to RCC no longer providing this service and cost significantly more (£2,410).  RCC provided a refund on street lighting in 2024/25 after overcharging for the previous three years, net impact refund of £783.  Replacement noticeboard and cleaning of village gates did not take place in 2024/25 (£682 and £140); EWPC was subject to external audit for the first time last year (additional £149).  Consultancy costs were significant down in 2024/25 with the completion of the Neighbourhood Plan (£6,888).  Chair's allowance paid in error (£262) repaid in 2024/25.  VAT expenditure reduced by £1,645 from 2023/24 due to less overall expenditure.</t>
  </si>
  <si>
    <t>Under expenditure against budget in particular facilities management with no assets being purchased (£1,140), legal fees (£17,000) and PR/communications (£2,000).  Also street lighting costs where a refund was received against a budget of £2,300.  Offset by overexpenditure on grass cutting and less VAT being reclaimed.</t>
  </si>
  <si>
    <t>As above</t>
  </si>
  <si>
    <t>Audit advice from 2023, where asset register value was 0, was to revalue at replacement cost which increased the asset register to £20,088.  Further review by the Parish Councillors felt that this was overstating the value of the assets, so reducing the values to £11,734.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</si>
</sst>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6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E22" workbookViewId="0">
      <selection activeCell="N10" sqref="N10"/>
    </sheetView>
  </sheetViews>
  <sheetFormatPr defaultColWidth="9.109375" defaultRowHeight="13.8" x14ac:dyDescent="0.25"/>
  <cols>
    <col min="1" max="1" width="20.109375" style="2" customWidth="1"/>
    <col min="2" max="2" width="11" style="2" customWidth="1"/>
    <col min="3" max="3" width="32.5546875" style="2" customWidth="1"/>
    <col min="4" max="4" width="9.109375" style="2"/>
    <col min="5" max="5" width="3.33203125" style="2" customWidth="1"/>
    <col min="6" max="6" width="9.109375" style="2"/>
    <col min="7" max="7" width="10.109375" style="2" customWidth="1"/>
    <col min="8" max="8" width="12.44140625" style="2" customWidth="1"/>
    <col min="9" max="11" width="9.109375" style="2" hidden="1" customWidth="1"/>
    <col min="12" max="12" width="13.33203125" style="2" customWidth="1"/>
    <col min="13" max="13" width="13.88671875" style="2" bestFit="1" customWidth="1"/>
    <col min="14" max="14" width="45" style="11" customWidth="1"/>
    <col min="15" max="15" width="86" style="2" bestFit="1" customWidth="1"/>
    <col min="16" max="16384" width="9.109375" style="2"/>
  </cols>
  <sheetData>
    <row r="1" spans="1:15" ht="17.399999999999999" x14ac:dyDescent="0.25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</row>
    <row r="2" spans="1:15" ht="15.6" x14ac:dyDescent="0.25">
      <c r="A2" s="22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5">
      <c r="A3" s="1" t="s">
        <v>15</v>
      </c>
    </row>
    <row r="4" spans="1:15" ht="79.5" customHeight="1" x14ac:dyDescent="0.25">
      <c r="A4" s="23" t="s">
        <v>20</v>
      </c>
      <c r="B4" s="24"/>
      <c r="C4" s="24"/>
      <c r="D4" s="24"/>
      <c r="E4" s="24"/>
      <c r="F4" s="24"/>
      <c r="G4" s="24"/>
      <c r="H4" s="24"/>
    </row>
    <row r="5" spans="1:15" x14ac:dyDescent="0.25">
      <c r="A5" s="1" t="s">
        <v>17</v>
      </c>
    </row>
    <row r="6" spans="1:15" x14ac:dyDescent="0.25">
      <c r="A6" s="17"/>
      <c r="D6" s="3"/>
      <c r="F6" s="3"/>
      <c r="O6" s="16"/>
    </row>
    <row r="7" spans="1:15" ht="55.2" x14ac:dyDescent="0.25">
      <c r="D7" s="18">
        <v>2025</v>
      </c>
      <c r="E7" s="16"/>
      <c r="F7" s="18">
        <v>2024</v>
      </c>
      <c r="G7" s="18" t="s">
        <v>0</v>
      </c>
      <c r="H7" s="18" t="s">
        <v>0</v>
      </c>
      <c r="I7" s="18"/>
      <c r="J7" s="18"/>
      <c r="K7" s="18"/>
      <c r="L7" s="28" t="s">
        <v>11</v>
      </c>
      <c r="M7" s="29"/>
      <c r="N7" s="33" t="s">
        <v>16</v>
      </c>
      <c r="O7" s="19" t="s">
        <v>22</v>
      </c>
    </row>
    <row r="8" spans="1: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4.4" thickBot="1" x14ac:dyDescent="0.3">
      <c r="D9" s="3"/>
      <c r="E9" s="3"/>
      <c r="O9" s="11"/>
    </row>
    <row r="10" spans="1:15" ht="44.4" customHeight="1" thickBot="1" x14ac:dyDescent="0.3">
      <c r="A10" s="27" t="s">
        <v>2</v>
      </c>
      <c r="B10" s="27"/>
      <c r="C10" s="27"/>
      <c r="D10" s="7">
        <v>63121</v>
      </c>
      <c r="F10" s="7">
        <v>66918</v>
      </c>
      <c r="G10" s="4"/>
      <c r="N10" s="34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4" thickBot="1" x14ac:dyDescent="0.3">
      <c r="D11" s="4"/>
      <c r="F11" s="4"/>
      <c r="O11" s="11"/>
    </row>
    <row r="12" spans="1:15" ht="14.4" thickBot="1" x14ac:dyDescent="0.3">
      <c r="A12" s="30" t="s">
        <v>13</v>
      </c>
      <c r="B12" s="31"/>
      <c r="C12" s="32"/>
      <c r="D12" s="7">
        <v>22038</v>
      </c>
      <c r="F12" s="7">
        <v>22038</v>
      </c>
      <c r="G12" s="4">
        <f>D12-F12</f>
        <v>0</v>
      </c>
      <c r="H12" s="5">
        <f>IF((D12&gt;F12),(D12-F12)/F12,IF(D12&lt;F12,-(D12-F12)/F12,IF(D12=F12,0)))</f>
        <v>0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4" thickBot="1" x14ac:dyDescent="0.3">
      <c r="D13" s="4"/>
      <c r="F13" s="4"/>
      <c r="G13" s="4"/>
      <c r="H13" s="5"/>
      <c r="K13" s="3"/>
      <c r="L13" s="3"/>
      <c r="M13" s="3"/>
      <c r="O13" s="11"/>
    </row>
    <row r="14" spans="1:15" ht="28.2" customHeight="1" thickBot="1" x14ac:dyDescent="0.3">
      <c r="A14" s="25" t="s">
        <v>3</v>
      </c>
      <c r="B14" s="25"/>
      <c r="C14" s="25"/>
      <c r="D14" s="7">
        <v>3540</v>
      </c>
      <c r="F14" s="7">
        <v>5037</v>
      </c>
      <c r="G14" s="4">
        <f>D14-F14</f>
        <v>-1497</v>
      </c>
      <c r="H14" s="5">
        <f>IF((D14&gt;F14),(D14-F14)/F14,IF(D14&lt;F14,-(D14-F14)/F14,IF(D14=F14,0)))</f>
        <v>0.29720071471113757</v>
      </c>
      <c r="I14" s="2">
        <f>IF(D14-F14&lt;500,0,IF(D14-F14&gt;500,1,IF(D14-F14=500,1)))</f>
        <v>0</v>
      </c>
      <c r="J14" s="2">
        <f>IF(F14-D14&lt;500,0,IF(F14-D14&gt;500,1,IF(F14-D14=500,1)))</f>
        <v>1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/>
      <c r="O14" s="12" t="s">
        <v>23</v>
      </c>
    </row>
    <row r="15" spans="1:15" ht="14.4" thickBot="1" x14ac:dyDescent="0.3">
      <c r="D15" s="4"/>
      <c r="F15" s="4"/>
      <c r="G15" s="4"/>
      <c r="H15" s="5"/>
      <c r="K15" s="3"/>
      <c r="L15" s="3"/>
      <c r="M15" s="3"/>
      <c r="O15" s="11"/>
    </row>
    <row r="16" spans="1:15" ht="14.4" thickBot="1" x14ac:dyDescent="0.3">
      <c r="A16" s="25" t="s">
        <v>4</v>
      </c>
      <c r="B16" s="25"/>
      <c r="C16" s="25"/>
      <c r="D16" s="7">
        <v>3690</v>
      </c>
      <c r="F16" s="7">
        <v>3935</v>
      </c>
      <c r="G16" s="4">
        <f>D16-F16</f>
        <v>-245</v>
      </c>
      <c r="H16" s="5">
        <f>IF((D16&gt;F16),(D16-F16)/F16,IF(D16&lt;F16,-(D16-F16)/F16,IF(D16=F16,0)))</f>
        <v>6.2261753494282084E-2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4" thickBot="1" x14ac:dyDescent="0.3">
      <c r="D17" s="4"/>
      <c r="F17" s="4"/>
      <c r="G17" s="4"/>
      <c r="H17" s="5"/>
      <c r="K17" s="3"/>
      <c r="L17" s="3"/>
      <c r="M17" s="3"/>
      <c r="O17" s="11"/>
    </row>
    <row r="18" spans="1:23" ht="14.4" thickBot="1" x14ac:dyDescent="0.3">
      <c r="A18" s="25" t="s">
        <v>7</v>
      </c>
      <c r="B18" s="25"/>
      <c r="C18" s="25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4" thickBot="1" x14ac:dyDescent="0.3">
      <c r="D19" s="4"/>
      <c r="F19" s="4"/>
      <c r="G19" s="4"/>
      <c r="H19" s="5"/>
      <c r="K19" s="3"/>
      <c r="L19" s="3"/>
      <c r="M19" s="3"/>
      <c r="O19" s="11"/>
    </row>
    <row r="20" spans="1:23" ht="127.2" customHeight="1" thickBot="1" x14ac:dyDescent="0.3">
      <c r="A20" s="25" t="s">
        <v>14</v>
      </c>
      <c r="B20" s="25"/>
      <c r="C20" s="25"/>
      <c r="D20" s="7">
        <v>9783</v>
      </c>
      <c r="F20" s="7">
        <v>26937</v>
      </c>
      <c r="G20" s="4">
        <f>D20-F20</f>
        <v>-17154</v>
      </c>
      <c r="H20" s="5">
        <f>IF((D20&gt;F20),(D20-F20)/F20,IF(D20&lt;F20,-(D20-F20)/F20,IF(D20=F20,0)))</f>
        <v>0.63681924490477781</v>
      </c>
      <c r="I20" s="2">
        <f>IF(D20-F20&lt;500,0,IF(D20-F20&gt;500,1,IF(D20-F20=500,1)))</f>
        <v>0</v>
      </c>
      <c r="J20" s="2">
        <f>IF(F20-D20&lt;500,0,IF(F20-D20&gt;500,1,IF(F20-D20=500,1)))</f>
        <v>1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/>
      <c r="O20" s="12" t="s">
        <v>24</v>
      </c>
    </row>
    <row r="21" spans="1:23" ht="14.4" thickBot="1" x14ac:dyDescent="0.3">
      <c r="D21" s="4"/>
      <c r="F21" s="4"/>
      <c r="G21" s="4"/>
      <c r="H21" s="5"/>
      <c r="K21" s="3"/>
      <c r="L21" s="3"/>
      <c r="M21" s="3"/>
      <c r="O21" s="11"/>
    </row>
    <row r="22" spans="1:23" ht="55.2" customHeight="1" thickBot="1" x14ac:dyDescent="0.3">
      <c r="A22" s="6" t="s">
        <v>5</v>
      </c>
      <c r="D22" s="20">
        <f>D10+D12+D14-D16-D18-D20</f>
        <v>75226</v>
      </c>
      <c r="F22" s="20">
        <f>F10+F12+F14-F16-F18-F20</f>
        <v>63121</v>
      </c>
      <c r="G22" s="4">
        <f>D22-F22</f>
        <v>12105</v>
      </c>
      <c r="H22" s="5">
        <f>IF((D22&gt;F22),(D22-F22)/F22,IF(D22&lt;F22,-(D22-F22)/F22,IF(D22=F22,0)))</f>
        <v>0.19177452828694094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/>
      <c r="O22" s="12" t="s">
        <v>25</v>
      </c>
    </row>
    <row r="23" spans="1:23" ht="14.4" thickBot="1" x14ac:dyDescent="0.3">
      <c r="D23" s="4"/>
      <c r="F23" s="4"/>
      <c r="G23" s="4"/>
      <c r="H23" s="5"/>
      <c r="K23" s="3"/>
      <c r="L23" s="3"/>
      <c r="M23" s="3"/>
      <c r="O23" s="11"/>
    </row>
    <row r="24" spans="1:23" ht="14.4" thickBot="1" x14ac:dyDescent="0.3">
      <c r="A24" s="25" t="s">
        <v>9</v>
      </c>
      <c r="B24" s="25"/>
      <c r="C24" s="25"/>
      <c r="D24" s="7">
        <v>75226</v>
      </c>
      <c r="F24" s="7">
        <v>63121</v>
      </c>
      <c r="G24" s="4">
        <f>D24-F24</f>
        <v>12105</v>
      </c>
      <c r="H24" s="5">
        <f>IF((D24&gt;F24),(D24-F24)/F24,IF(D24&lt;F24,-(D24-F24)/F24,IF(D24=F24,0)))</f>
        <v>0.19177452828694094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/>
      <c r="O24" s="12" t="s">
        <v>26</v>
      </c>
    </row>
    <row r="25" spans="1:23" ht="14.4" thickBot="1" x14ac:dyDescent="0.3">
      <c r="D25" s="4"/>
      <c r="F25" s="4"/>
      <c r="G25" s="4"/>
      <c r="H25" s="5"/>
      <c r="K25" s="3"/>
      <c r="L25" s="3"/>
      <c r="M25" s="3"/>
      <c r="O25" s="11"/>
    </row>
    <row r="26" spans="1:23" ht="42" thickBot="1" x14ac:dyDescent="0.3">
      <c r="A26" s="25" t="s">
        <v>8</v>
      </c>
      <c r="B26" s="25"/>
      <c r="C26" s="25"/>
      <c r="D26" s="7">
        <v>11743</v>
      </c>
      <c r="F26" s="7">
        <v>20088</v>
      </c>
      <c r="G26" s="4">
        <f>D26-F26</f>
        <v>-8345</v>
      </c>
      <c r="H26" s="5">
        <f>IF((D26&gt;F26),(D26-F26)/F26,IF(D26&lt;F26,-(D26-F26)/F26,IF(D26=F26,0)))</f>
        <v>0.41542214257268023</v>
      </c>
      <c r="I26" s="2">
        <f>IF(D26-F26&lt;500,0,IF(D26-F26&gt;500,1,IF(D26-F26=500,1)))</f>
        <v>0</v>
      </c>
      <c r="J26" s="2">
        <f>IF(F26-D26&lt;500,0,IF(F26-D26&gt;500,1,IF(F26-D26=500,1)))</f>
        <v>1</v>
      </c>
      <c r="K26" s="3">
        <f>IF(H26&lt;0.15,0,IF(H26&gt;0.15,1,IF(H26=0.15,1)))</f>
        <v>1</v>
      </c>
      <c r="L26" s="3" t="str">
        <f>IF(H26&lt;15%, "NO","YES")</f>
        <v>YES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 t="s">
        <v>27</v>
      </c>
    </row>
    <row r="27" spans="1:23" ht="14.4" thickBot="1" x14ac:dyDescent="0.3">
      <c r="D27" s="4"/>
      <c r="F27" s="4"/>
      <c r="G27" s="4"/>
      <c r="H27" s="5"/>
      <c r="K27" s="3"/>
      <c r="L27" s="3"/>
      <c r="M27" s="3"/>
      <c r="O27" s="11"/>
    </row>
    <row r="28" spans="1:23" ht="14.4" thickBot="1" x14ac:dyDescent="0.3">
      <c r="A28" s="25" t="s">
        <v>6</v>
      </c>
      <c r="B28" s="25"/>
      <c r="C28" s="25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5">
      <c r="H29" s="5"/>
      <c r="K29" s="3"/>
      <c r="L29" s="3"/>
      <c r="M29" s="3"/>
      <c r="O29" s="11"/>
    </row>
    <row r="30" spans="1:23" x14ac:dyDescent="0.25">
      <c r="C30" s="10"/>
    </row>
    <row r="31" spans="1:23" ht="15" customHeight="1" x14ac:dyDescent="0.25">
      <c r="P31" s="15"/>
      <c r="Q31" s="15"/>
      <c r="R31" s="15"/>
      <c r="S31" s="15"/>
      <c r="T31" s="15"/>
      <c r="U31" s="15"/>
      <c r="V31" s="15"/>
      <c r="W31" s="15"/>
    </row>
    <row r="32" spans="1:23" ht="17.399999999999999" x14ac:dyDescent="0.3">
      <c r="C32" s="21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7.399999999999999" x14ac:dyDescent="0.3">
      <c r="C34" s="21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customXml/itemProps2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Sara Glover</cp:lastModifiedBy>
  <cp:lastPrinted>2025-06-16T08:26:01Z</cp:lastPrinted>
  <dcterms:created xsi:type="dcterms:W3CDTF">2012-07-11T10:01:28Z</dcterms:created>
  <dcterms:modified xsi:type="dcterms:W3CDTF">2025-06-16T08:26:08Z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